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3-2025\для открытости к бюджету\"/>
    </mc:Choice>
  </mc:AlternateContent>
  <bookViews>
    <workbookView xWindow="0" yWindow="0" windowWidth="28800" windowHeight="1243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19" i="6" l="1"/>
  <c r="C20" i="6"/>
  <c r="C21" i="6"/>
  <c r="C22" i="6"/>
  <c r="C23" i="6"/>
  <c r="C25" i="6"/>
  <c r="K18" i="6"/>
  <c r="M18" i="6" s="1"/>
  <c r="H18" i="6"/>
  <c r="I18" i="6" s="1"/>
  <c r="E18" i="6"/>
  <c r="G18" i="6" s="1"/>
  <c r="D18" i="6"/>
  <c r="C18" i="6"/>
  <c r="F18" i="6" s="1"/>
  <c r="M17" i="6"/>
  <c r="L17" i="6"/>
  <c r="J17" i="6"/>
  <c r="I17" i="6"/>
  <c r="G17" i="6"/>
  <c r="F17" i="6"/>
  <c r="M16" i="6"/>
  <c r="L16" i="6"/>
  <c r="J16" i="6"/>
  <c r="I16" i="6"/>
  <c r="G16" i="6"/>
  <c r="F16" i="6"/>
  <c r="M15" i="6"/>
  <c r="L15" i="6"/>
  <c r="J15" i="6"/>
  <c r="I15" i="6"/>
  <c r="G15" i="6"/>
  <c r="F15" i="6"/>
  <c r="M14" i="6"/>
  <c r="L14" i="6"/>
  <c r="J14" i="6"/>
  <c r="I14" i="6"/>
  <c r="G14" i="6"/>
  <c r="F14" i="6"/>
  <c r="M13" i="6"/>
  <c r="L13" i="6"/>
  <c r="J13" i="6"/>
  <c r="I13" i="6"/>
  <c r="G13" i="6"/>
  <c r="F13" i="6"/>
  <c r="M12" i="6"/>
  <c r="J12" i="6"/>
  <c r="G12" i="6"/>
  <c r="M11" i="6"/>
  <c r="L11" i="6"/>
  <c r="J11" i="6"/>
  <c r="I11" i="6"/>
  <c r="G11" i="6"/>
  <c r="F11" i="6"/>
  <c r="M10" i="6"/>
  <c r="L10" i="6"/>
  <c r="J10" i="6"/>
  <c r="I10" i="6"/>
  <c r="G10" i="6"/>
  <c r="F10" i="6"/>
  <c r="M9" i="6"/>
  <c r="L9" i="6"/>
  <c r="J9" i="6"/>
  <c r="I9" i="6"/>
  <c r="G9" i="6"/>
  <c r="F9" i="6"/>
  <c r="M8" i="6"/>
  <c r="L8" i="6"/>
  <c r="J8" i="6"/>
  <c r="I8" i="6"/>
  <c r="G8" i="6"/>
  <c r="F8" i="6"/>
  <c r="M7" i="6"/>
  <c r="L7" i="6"/>
  <c r="J7" i="6"/>
  <c r="I7" i="6"/>
  <c r="G7" i="6"/>
  <c r="F7" i="6"/>
  <c r="J18" i="6" l="1"/>
  <c r="L18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F19" i="6"/>
  <c r="G19" i="6"/>
</calcChain>
</file>

<file path=xl/sharedStrings.xml><?xml version="1.0" encoding="utf-8"?>
<sst xmlns="http://schemas.openxmlformats.org/spreadsheetml/2006/main" count="61" uniqueCount="58">
  <si>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</si>
  <si>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</si>
  <si>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</si>
  <si>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</si>
  <si>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</si>
  <si>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</si>
  <si>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Иные налоговые и неналоговые доходы</t>
  </si>
  <si>
    <t>Наименование</t>
  </si>
  <si>
    <t>Код доходов</t>
  </si>
  <si>
    <t>Х</t>
  </si>
  <si>
    <t>000 1 00 00000 00 0000 000</t>
  </si>
  <si>
    <t>000 1 01 01000 00 0000 000</t>
  </si>
  <si>
    <t>000 1 01 02000 00 0000 000</t>
  </si>
  <si>
    <t>000 1 03 02000 00 0000 000</t>
  </si>
  <si>
    <t>000 1 05 01000 00 0000 000</t>
  </si>
  <si>
    <t>000 1 06 02000 00 0000 000</t>
  </si>
  <si>
    <t xml:space="preserve">000 1 06 04000 00 0000 000
</t>
  </si>
  <si>
    <t>Транспортный налог</t>
  </si>
  <si>
    <t xml:space="preserve">000 1 06 05000 00 0000 000
</t>
  </si>
  <si>
    <t>Налог на игорный бизнес</t>
  </si>
  <si>
    <t>000 1 07 01000 00 0000 000</t>
  </si>
  <si>
    <t>Налог на добычу полезных ископаемых</t>
  </si>
  <si>
    <t xml:space="preserve">000 1 07 04000 00 0000 000
</t>
  </si>
  <si>
    <t>Сборы за пользование объектами животного мира и за пользование объектами водных биологических ресурсов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</si>
  <si>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</si>
  <si>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</si>
  <si>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</si>
  <si>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</si>
  <si>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</si>
  <si>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</si>
  <si>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000 2 00 00000 00 0000 000</t>
  </si>
  <si>
    <t>ИТОГО:</t>
  </si>
  <si>
    <t>6=5/3</t>
  </si>
  <si>
    <t>7=5/4</t>
  </si>
  <si>
    <t>9=8/3</t>
  </si>
  <si>
    <t>10=8/4</t>
  </si>
  <si>
    <t>12=11/3</t>
  </si>
  <si>
    <t>13=11/4</t>
  </si>
  <si>
    <t>(тыс.руб.)</t>
  </si>
  <si>
    <t>Проект 
на 2023 год</t>
  </si>
  <si>
    <t>Проект 
на 2024 год</t>
  </si>
  <si>
    <t>000 2 02 10000 00 0000 150</t>
  </si>
  <si>
    <t>000 2 02 20000 00 0000 150</t>
  </si>
  <si>
    <t>000 2 02 30000 00 0000 150</t>
  </si>
  <si>
    <t>000 2 02 40000 00 0000 150</t>
  </si>
  <si>
    <t>Налог на профессиональный доход</t>
  </si>
  <si>
    <t>000 1 05 06000 01 0000 110</t>
  </si>
  <si>
    <t>св. 200%</t>
  </si>
  <si>
    <t>Сведения о доходах бюджета по видам доходов на 2023 год и на плановый период 2024 и 2025 годов в сравнении с исполнением за 2021 год и ожидаемым исполнением за 2022 год</t>
  </si>
  <si>
    <t>Исполнено 
за 2021 год</t>
  </si>
  <si>
    <t>Ожидаемое исполнение за 2022 год</t>
  </si>
  <si>
    <t xml:space="preserve">2023 год к исполнению 
за 2021 год </t>
  </si>
  <si>
    <t xml:space="preserve">2023 год к ожидаемому исполнению 
за 2022 год </t>
  </si>
  <si>
    <t xml:space="preserve">2024 год к исполнению 
за 2021 год </t>
  </si>
  <si>
    <t xml:space="preserve">2024 год к ожидаемому исполнению 
за 2022 год </t>
  </si>
  <si>
    <t>Проект 
на 2025 год</t>
  </si>
  <si>
    <t xml:space="preserve">2025 год к исполнению 
за 2021 год </t>
  </si>
  <si>
    <t xml:space="preserve">2025 год к ожидаемому исполнению 
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</si>
</sst>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2">
    <xf numFmtId="0" fontId="0" fillId="0" borderId="0"/>
    <xf numFmtId="0" fontId="26" fillId="0" borderId="0"/>
    <xf numFmtId="0" fontId="26" fillId="0" borderId="0"/>
    <xf numFmtId="0" fontId="19" fillId="0" borderId="0"/>
    <xf numFmtId="0" fontId="27" fillId="0" borderId="0"/>
    <xf numFmtId="166" fontId="28" fillId="15" borderId="13">
      <alignment horizontal="right" vertical="top" shrinkToFit="1"/>
    </xf>
    <xf numFmtId="0" fontId="29" fillId="0" borderId="0"/>
    <xf numFmtId="0" fontId="29" fillId="0" borderId="0"/>
    <xf numFmtId="0" fontId="26" fillId="0" borderId="0"/>
    <xf numFmtId="0" fontId="29" fillId="16" borderId="0"/>
    <xf numFmtId="0" fontId="29" fillId="0" borderId="0">
      <alignment horizontal="left" vertical="top" wrapText="1"/>
    </xf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29" fillId="0" borderId="0">
      <alignment wrapText="1"/>
    </xf>
    <xf numFmtId="0" fontId="29" fillId="0" borderId="0">
      <alignment horizontal="right"/>
    </xf>
    <xf numFmtId="0" fontId="29" fillId="16" borderId="14"/>
    <xf numFmtId="0" fontId="29" fillId="0" borderId="13">
      <alignment horizontal="center" vertical="center" wrapText="1"/>
    </xf>
    <xf numFmtId="0" fontId="29" fillId="0" borderId="15"/>
    <xf numFmtId="0" fontId="29" fillId="0" borderId="13">
      <alignment horizontal="center" vertical="center" shrinkToFit="1"/>
    </xf>
    <xf numFmtId="0" fontId="29" fillId="16" borderId="16"/>
    <xf numFmtId="0" fontId="31" fillId="0" borderId="13">
      <alignment horizontal="left"/>
    </xf>
    <xf numFmtId="4" fontId="31" fillId="15" borderId="13">
      <alignment horizontal="right" vertical="top" shrinkToFit="1"/>
    </xf>
    <xf numFmtId="0" fontId="29" fillId="16" borderId="17"/>
    <xf numFmtId="0" fontId="29" fillId="0" borderId="16"/>
    <xf numFmtId="0" fontId="29" fillId="0" borderId="0">
      <alignment horizontal="left" wrapText="1"/>
    </xf>
    <xf numFmtId="49" fontId="29" fillId="0" borderId="13">
      <alignment horizontal="left" vertical="top" wrapText="1"/>
    </xf>
    <xf numFmtId="4" fontId="29" fillId="17" borderId="13">
      <alignment horizontal="right" vertical="top" shrinkToFit="1"/>
    </xf>
    <xf numFmtId="0" fontId="29" fillId="16" borderId="17">
      <alignment horizontal="center"/>
    </xf>
    <xf numFmtId="4" fontId="32" fillId="17" borderId="13">
      <alignment horizontal="right" vertical="top" shrinkToFit="1"/>
    </xf>
    <xf numFmtId="0" fontId="29" fillId="16" borderId="0">
      <alignment horizontal="center"/>
    </xf>
    <xf numFmtId="4" fontId="29" fillId="0" borderId="13">
      <alignment horizontal="right" vertical="top" shrinkToFit="1"/>
    </xf>
    <xf numFmtId="49" fontId="31" fillId="0" borderId="13">
      <alignment horizontal="left" vertical="top" wrapText="1"/>
    </xf>
    <xf numFmtId="0" fontId="29" fillId="16" borderId="0">
      <alignment horizontal="left"/>
    </xf>
    <xf numFmtId="4" fontId="29" fillId="0" borderId="15">
      <alignment horizontal="right" shrinkToFit="1"/>
    </xf>
    <xf numFmtId="4" fontId="29" fillId="0" borderId="0">
      <alignment horizontal="right" shrinkToFit="1"/>
    </xf>
    <xf numFmtId="0" fontId="29" fillId="16" borderId="16">
      <alignment horizontal="center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4" borderId="1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4" fillId="0" borderId="0"/>
    <xf numFmtId="0" fontId="33" fillId="0" borderId="0">
      <alignment vertical="top" wrapText="1"/>
    </xf>
    <xf numFmtId="0" fontId="33" fillId="0" borderId="0">
      <alignment vertical="top" wrapText="1"/>
    </xf>
    <xf numFmtId="0" fontId="25" fillId="0" borderId="0"/>
    <xf numFmtId="0" fontId="3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1" fillId="14" borderId="8" applyNumberFormat="0" applyFont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20" fillId="18" borderId="10" xfId="0" applyFont="1" applyFill="1" applyBorder="1" applyAlignment="1">
      <alignment horizontal="center" wrapText="1"/>
    </xf>
    <xf numFmtId="0" fontId="20" fillId="18" borderId="10" xfId="0" applyNumberFormat="1" applyFont="1" applyFill="1" applyBorder="1" applyAlignment="1">
      <alignment horizontal="center" wrapText="1"/>
    </xf>
    <xf numFmtId="0" fontId="23" fillId="18" borderId="10" xfId="0" applyNumberFormat="1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18" borderId="11" xfId="0" applyNumberFormat="1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justify" vertical="center" wrapText="1"/>
    </xf>
    <xf numFmtId="0" fontId="18" fillId="18" borderId="10" xfId="0" applyFont="1" applyFill="1" applyBorder="1" applyAlignment="1">
      <alignment horizontal="justify" vertical="center" wrapText="1"/>
    </xf>
    <xf numFmtId="0" fontId="35" fillId="18" borderId="12" xfId="0" applyNumberFormat="1" applyFont="1" applyFill="1" applyBorder="1" applyAlignment="1">
      <alignment horizontal="center" vertical="top" wrapText="1"/>
    </xf>
    <xf numFmtId="0" fontId="36" fillId="18" borderId="12" xfId="0" applyNumberFormat="1" applyFont="1" applyFill="1" applyBorder="1" applyAlignment="1">
      <alignment horizontal="right" vertical="top" wrapText="1"/>
    </xf>
    <xf numFmtId="0" fontId="22" fillId="18" borderId="10" xfId="0" applyFont="1" applyFill="1" applyBorder="1" applyAlignment="1">
      <alignment horizontal="center" vertical="top"/>
    </xf>
    <xf numFmtId="0" fontId="18" fillId="18" borderId="10" xfId="0" applyFont="1" applyFill="1" applyBorder="1" applyAlignment="1">
      <alignment horizontal="center" vertical="top"/>
    </xf>
    <xf numFmtId="0" fontId="37" fillId="18" borderId="10" xfId="0" applyFont="1" applyFill="1" applyBorder="1" applyAlignment="1">
      <alignment horizontal="center" vertical="top" wrapText="1"/>
    </xf>
    <xf numFmtId="0" fontId="35" fillId="18" borderId="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18" fillId="18" borderId="10" xfId="0" applyFont="1" applyFill="1" applyBorder="1" applyAlignment="1">
      <alignment horizontal="left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35" fillId="18" borderId="0" xfId="0" applyNumberFormat="1" applyFont="1" applyFill="1" applyBorder="1" applyAlignment="1">
      <alignment horizontal="center" vertical="top" wrapText="1"/>
    </xf>
    <xf numFmtId="0" fontId="38" fillId="18" borderId="10" xfId="0" applyFont="1" applyFill="1" applyBorder="1" applyAlignment="1">
      <alignment horizontal="right" vertical="center" wrapText="1"/>
    </xf>
    <xf numFmtId="166" fontId="22" fillId="0" borderId="10" xfId="0" applyNumberFormat="1" applyFont="1" applyBorder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5" fontId="22" fillId="0" borderId="10" xfId="0" applyNumberFormat="1" applyFont="1" applyBorder="1" applyAlignment="1">
      <alignment horizontal="right" vertical="center"/>
    </xf>
    <xf numFmtId="166" fontId="18" fillId="0" borderId="10" xfId="0" applyNumberFormat="1" applyFont="1" applyBorder="1" applyAlignment="1">
      <alignment horizontal="right" vertical="center"/>
    </xf>
    <xf numFmtId="165" fontId="18" fillId="0" borderId="10" xfId="0" applyNumberFormat="1" applyFont="1" applyBorder="1" applyAlignment="1">
      <alignment horizontal="right" vertical="center"/>
    </xf>
    <xf numFmtId="166" fontId="18" fillId="0" borderId="10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22" fillId="18" borderId="10" xfId="0" applyNumberFormat="1" applyFont="1" applyFill="1" applyBorder="1" applyAlignment="1">
      <alignment horizontal="right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6" fontId="39" fillId="0" borderId="10" xfId="59" applyNumberFormat="1" applyFont="1" applyFill="1" applyBorder="1" applyAlignment="1" applyProtection="1">
      <alignment horizontal="right" vertical="center" wrapText="1"/>
      <protection locked="0"/>
    </xf>
  </cellXfs>
  <cellStyles count="82">
    <cellStyle name="br" xfId="1"/>
    <cellStyle name="col" xfId="2"/>
    <cellStyle name="Normal" xfId="3"/>
    <cellStyle name="Normal 2" xfId="4"/>
    <cellStyle name="st3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1 2" xfId="30"/>
    <cellStyle name="xl42" xfId="31"/>
    <cellStyle name="xl43" xfId="32"/>
    <cellStyle name="xl44" xfId="33"/>
    <cellStyle name="xl45" xfId="34"/>
    <cellStyle name="xl46" xfId="35"/>
    <cellStyle name="xl47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Обычный 10" xfId="54"/>
    <cellStyle name="Обычный 2" xfId="55"/>
    <cellStyle name="Обычный 2 2" xfId="56"/>
    <cellStyle name="Обычный 3" xfId="57"/>
    <cellStyle name="Обычный 3 2" xfId="58"/>
    <cellStyle name="Обычный 4" xfId="59"/>
    <cellStyle name="Обычный 4 2" xfId="60"/>
    <cellStyle name="Обычный 5" xfId="61"/>
    <cellStyle name="Обычный 5 2" xfId="62"/>
    <cellStyle name="Обычный 6" xfId="63"/>
    <cellStyle name="Плохой" xfId="64" builtinId="27" customBuiltin="1"/>
    <cellStyle name="Пояснение" xfId="65" builtinId="53" customBuiltin="1"/>
    <cellStyle name="Примечание" xfId="66" builtinId="10" customBuiltin="1"/>
    <cellStyle name="Примечание 2" xfId="67"/>
    <cellStyle name="Процентный 2" xfId="68"/>
    <cellStyle name="Процентный 3" xfId="69"/>
    <cellStyle name="Процентный 4" xfId="70"/>
    <cellStyle name="Связанная ячейка" xfId="71" builtinId="24" customBuiltin="1"/>
    <cellStyle name="Стиль 1" xfId="72"/>
    <cellStyle name="Стиль 2" xfId="73"/>
    <cellStyle name="Стиль 3" xfId="74"/>
    <cellStyle name="Стиль 4" xfId="75"/>
    <cellStyle name="Стиль 5" xfId="76"/>
    <cellStyle name="Стиль 6" xfId="77"/>
    <cellStyle name="Текст предупреждения" xfId="78" builtinId="11" customBuiltin="1"/>
    <cellStyle name="Финансовый 2" xfId="79"/>
    <cellStyle name="Финансовый 2 2" xfId="80"/>
    <cellStyle name="Хороший" xfId="8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tabSelected="1" zoomScaleNormal="100" workbookViewId="0">
      <selection activeCell="O8" sqref="O8"/>
    </sheetView>
  </sheetViews>
  <sheetFormatPr defaultRowHeight="12.75" x14ac:dyDescent="0.2"/>
  <cols>
    <col min="1" max="1" width="43.85546875" customWidth="1"/>
    <col min="2" max="2" width="34.140625" customWidth="1"/>
    <col min="3" max="3" width="18.5703125" customWidth="1"/>
    <col min="4" max="4" width="16.42578125" customWidth="1"/>
    <col min="5" max="5" width="16.5703125" customWidth="1"/>
    <col min="6" max="6" width="12.7109375" customWidth="1"/>
    <col min="7" max="7" width="14" customWidth="1"/>
    <col min="8" max="8" width="16.5703125" customWidth="1"/>
    <col min="9" max="9" width="11.85546875" customWidth="1"/>
    <col min="10" max="10" width="12" customWidth="1"/>
    <col min="11" max="11" width="17.7109375" customWidth="1"/>
    <col min="12" max="12" width="11.5703125" customWidth="1"/>
    <col min="13" max="13" width="13.85546875" customWidth="1"/>
  </cols>
  <sheetData>
    <row r="3" spans="1:13" ht="15.75" x14ac:dyDescent="0.2">
      <c r="A3" s="24" t="s">
        <v>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x14ac:dyDescent="0.2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 t="s">
        <v>38</v>
      </c>
    </row>
    <row r="5" spans="1:13" ht="94.5" x14ac:dyDescent="0.2">
      <c r="A5" s="6" t="s">
        <v>7</v>
      </c>
      <c r="B5" s="3" t="s">
        <v>8</v>
      </c>
      <c r="C5" s="4" t="s">
        <v>49</v>
      </c>
      <c r="D5" s="4" t="s">
        <v>50</v>
      </c>
      <c r="E5" s="4" t="s">
        <v>39</v>
      </c>
      <c r="F5" s="5" t="s">
        <v>51</v>
      </c>
      <c r="G5" s="5" t="s">
        <v>52</v>
      </c>
      <c r="H5" s="4" t="s">
        <v>40</v>
      </c>
      <c r="I5" s="5" t="s">
        <v>53</v>
      </c>
      <c r="J5" s="5" t="s">
        <v>54</v>
      </c>
      <c r="K5" s="4" t="s">
        <v>55</v>
      </c>
      <c r="L5" s="5" t="s">
        <v>56</v>
      </c>
      <c r="M5" s="5" t="s">
        <v>57</v>
      </c>
    </row>
    <row r="6" spans="1:13" ht="15.75" x14ac:dyDescent="0.25">
      <c r="A6" s="1">
        <v>1</v>
      </c>
      <c r="B6" s="2">
        <v>2</v>
      </c>
      <c r="C6" s="1">
        <v>3</v>
      </c>
      <c r="D6" s="1">
        <v>4</v>
      </c>
      <c r="E6" s="1">
        <v>5</v>
      </c>
      <c r="F6" s="1" t="s">
        <v>32</v>
      </c>
      <c r="G6" s="1" t="s">
        <v>33</v>
      </c>
      <c r="H6" s="1">
        <v>8</v>
      </c>
      <c r="I6" s="1" t="s">
        <v>34</v>
      </c>
      <c r="J6" s="1" t="s">
        <v>35</v>
      </c>
      <c r="K6" s="1">
        <v>11</v>
      </c>
      <c r="L6" s="1" t="s">
        <v>36</v>
      </c>
      <c r="M6" s="1" t="s">
        <v>37</v>
      </c>
    </row>
    <row r="7" spans="1:13" ht="37.5" x14ac:dyDescent="0.2">
      <c r="A7" s="15" t="s">
        <v>0</v>
      </c>
      <c r="B7" s="16" t="s">
        <v>10</v>
      </c>
      <c r="C7" s="26">
        <v>31046262.600000001</v>
      </c>
      <c r="D7" s="27">
        <v>31900350.600000001</v>
      </c>
      <c r="E7" s="26">
        <v>32400315.800000001</v>
      </c>
      <c r="F7" s="28">
        <f>E7/C7</f>
        <v>1.0436140484104519</v>
      </c>
      <c r="G7" s="28">
        <f t="shared" ref="G7:G18" si="0">E7/D7</f>
        <v>1.0156727180296257</v>
      </c>
      <c r="H7" s="26">
        <v>33493947.199999999</v>
      </c>
      <c r="I7" s="28">
        <f>H7/C7</f>
        <v>1.0788399116356118</v>
      </c>
      <c r="J7" s="28">
        <f t="shared" ref="J7:J18" si="1">H7/D7</f>
        <v>1.0499554572293635</v>
      </c>
      <c r="K7" s="26">
        <v>34817041.799999997</v>
      </c>
      <c r="L7" s="28">
        <f>K7/C7</f>
        <v>1.1214567836580753</v>
      </c>
      <c r="M7" s="28">
        <f t="shared" ref="M7:M18" si="2">K7/D7</f>
        <v>1.0914313211341318</v>
      </c>
    </row>
    <row r="8" spans="1:13" ht="33.75" customHeight="1" x14ac:dyDescent="0.2">
      <c r="A8" s="17" t="s">
        <v>1</v>
      </c>
      <c r="B8" s="18" t="s">
        <v>11</v>
      </c>
      <c r="C8" s="29">
        <v>7902361.7999999998</v>
      </c>
      <c r="D8" s="29">
        <v>6800000</v>
      </c>
      <c r="E8" s="29">
        <v>7039905</v>
      </c>
      <c r="F8" s="30">
        <f>E8/C8</f>
        <v>0.89086088161643018</v>
      </c>
      <c r="G8" s="30">
        <f t="shared" si="0"/>
        <v>1.0352801470588235</v>
      </c>
      <c r="H8" s="29">
        <v>7199188</v>
      </c>
      <c r="I8" s="30">
        <f>H8/C8</f>
        <v>0.91101726068781108</v>
      </c>
      <c r="J8" s="30">
        <f t="shared" si="1"/>
        <v>1.0587041176470589</v>
      </c>
      <c r="K8" s="29">
        <v>7382250</v>
      </c>
      <c r="L8" s="30">
        <f>K8/C8</f>
        <v>0.93418274015244407</v>
      </c>
      <c r="M8" s="30">
        <f t="shared" si="2"/>
        <v>1.0856250000000001</v>
      </c>
    </row>
    <row r="9" spans="1:13" ht="22.5" customHeight="1" x14ac:dyDescent="0.2">
      <c r="A9" s="17" t="s">
        <v>2</v>
      </c>
      <c r="B9" s="18" t="s">
        <v>12</v>
      </c>
      <c r="C9" s="29">
        <v>8742527.4000000004</v>
      </c>
      <c r="D9" s="29">
        <v>9091451</v>
      </c>
      <c r="E9" s="29">
        <v>9602547</v>
      </c>
      <c r="F9" s="30">
        <f>E9/C9</f>
        <v>1.0983719650681334</v>
      </c>
      <c r="G9" s="30">
        <f t="shared" si="0"/>
        <v>1.056217208892178</v>
      </c>
      <c r="H9" s="29">
        <v>10015451</v>
      </c>
      <c r="I9" s="30">
        <f>H9/C9</f>
        <v>1.1456013280553172</v>
      </c>
      <c r="J9" s="30">
        <f t="shared" si="1"/>
        <v>1.1016339416007412</v>
      </c>
      <c r="K9" s="29">
        <v>10456162</v>
      </c>
      <c r="L9" s="30">
        <f>K9/C9</f>
        <v>1.1960113502189309</v>
      </c>
      <c r="M9" s="30">
        <f t="shared" si="2"/>
        <v>1.1501092619868929</v>
      </c>
    </row>
    <row r="10" spans="1:13" ht="59.25" customHeight="1" x14ac:dyDescent="0.2">
      <c r="A10" s="17" t="s">
        <v>3</v>
      </c>
      <c r="B10" s="18" t="s">
        <v>13</v>
      </c>
      <c r="C10" s="29">
        <v>6309049</v>
      </c>
      <c r="D10" s="29">
        <v>7191580.2999999998</v>
      </c>
      <c r="E10" s="31">
        <v>6966485</v>
      </c>
      <c r="F10" s="30">
        <f>E10/C10</f>
        <v>1.1042052455132303</v>
      </c>
      <c r="G10" s="30">
        <f t="shared" si="0"/>
        <v>0.96870016177112006</v>
      </c>
      <c r="H10" s="29">
        <v>7186435</v>
      </c>
      <c r="I10" s="30">
        <f>H10/C10</f>
        <v>1.1390678690243172</v>
      </c>
      <c r="J10" s="30">
        <f t="shared" si="1"/>
        <v>0.99928453833714403</v>
      </c>
      <c r="K10" s="29">
        <v>7257232</v>
      </c>
      <c r="L10" s="30">
        <f>K10/C10</f>
        <v>1.1502893700778041</v>
      </c>
      <c r="M10" s="30">
        <f t="shared" si="2"/>
        <v>1.009128967106159</v>
      </c>
    </row>
    <row r="11" spans="1:13" ht="58.5" customHeight="1" x14ac:dyDescent="0.2">
      <c r="A11" s="17" t="s">
        <v>4</v>
      </c>
      <c r="B11" s="18" t="s">
        <v>14</v>
      </c>
      <c r="C11" s="29">
        <v>3857522.3</v>
      </c>
      <c r="D11" s="29">
        <v>4353000</v>
      </c>
      <c r="E11" s="29">
        <v>4519722</v>
      </c>
      <c r="F11" s="30">
        <f>E11/C11</f>
        <v>1.171664516365855</v>
      </c>
      <c r="G11" s="30">
        <f t="shared" si="0"/>
        <v>1.0383004824259132</v>
      </c>
      <c r="H11" s="29">
        <v>4784141</v>
      </c>
      <c r="I11" s="30">
        <f>H11/C11</f>
        <v>1.2402108472580964</v>
      </c>
      <c r="J11" s="30">
        <f t="shared" si="1"/>
        <v>1.0990445669653113</v>
      </c>
      <c r="K11" s="29">
        <v>5360732</v>
      </c>
      <c r="L11" s="30">
        <f>K11/C11</f>
        <v>1.3896826986586701</v>
      </c>
      <c r="M11" s="30">
        <f t="shared" si="2"/>
        <v>1.2315028715828165</v>
      </c>
    </row>
    <row r="12" spans="1:13" ht="18.75" customHeight="1" x14ac:dyDescent="0.2">
      <c r="A12" s="17" t="s">
        <v>45</v>
      </c>
      <c r="B12" s="18" t="s">
        <v>46</v>
      </c>
      <c r="C12" s="29">
        <v>37846</v>
      </c>
      <c r="D12" s="29">
        <v>70893</v>
      </c>
      <c r="E12" s="29">
        <v>77344</v>
      </c>
      <c r="F12" s="30" t="s">
        <v>47</v>
      </c>
      <c r="G12" s="30">
        <f t="shared" si="0"/>
        <v>1.0909962901837982</v>
      </c>
      <c r="H12" s="29">
        <v>81908</v>
      </c>
      <c r="I12" s="30" t="s">
        <v>47</v>
      </c>
      <c r="J12" s="30">
        <f t="shared" si="1"/>
        <v>1.1553750017632207</v>
      </c>
      <c r="K12" s="29">
        <v>86495</v>
      </c>
      <c r="L12" s="30" t="s">
        <v>47</v>
      </c>
      <c r="M12" s="30">
        <f t="shared" si="2"/>
        <v>1.220078145938245</v>
      </c>
    </row>
    <row r="13" spans="1:13" ht="24" customHeight="1" x14ac:dyDescent="0.2">
      <c r="A13" s="17" t="s">
        <v>5</v>
      </c>
      <c r="B13" s="18" t="s">
        <v>15</v>
      </c>
      <c r="C13" s="29">
        <v>2124569.2999999998</v>
      </c>
      <c r="D13" s="29">
        <v>2029021</v>
      </c>
      <c r="E13" s="29">
        <v>2164465</v>
      </c>
      <c r="F13" s="30">
        <f t="shared" ref="F13:F18" si="3">E13/C13</f>
        <v>1.0187782530793419</v>
      </c>
      <c r="G13" s="30">
        <f t="shared" si="0"/>
        <v>1.0667533751498877</v>
      </c>
      <c r="H13" s="29">
        <v>2166866</v>
      </c>
      <c r="I13" s="30">
        <f t="shared" ref="I13:I18" si="4">H13/C13</f>
        <v>1.0199083644859219</v>
      </c>
      <c r="J13" s="30">
        <f t="shared" si="1"/>
        <v>1.0679367044500772</v>
      </c>
      <c r="K13" s="29">
        <v>2180412</v>
      </c>
      <c r="L13" s="30">
        <f t="shared" ref="L13:L18" si="5">K13/C13</f>
        <v>1.0262842449996807</v>
      </c>
      <c r="M13" s="30">
        <f t="shared" si="2"/>
        <v>1.0746128305227003</v>
      </c>
    </row>
    <row r="14" spans="1:13" ht="22.5" customHeight="1" x14ac:dyDescent="0.2">
      <c r="A14" s="19" t="s">
        <v>17</v>
      </c>
      <c r="B14" s="20" t="s">
        <v>16</v>
      </c>
      <c r="C14" s="29">
        <v>810866.6</v>
      </c>
      <c r="D14" s="29">
        <v>804355</v>
      </c>
      <c r="E14" s="29">
        <v>814601</v>
      </c>
      <c r="F14" s="30">
        <f t="shared" si="3"/>
        <v>1.0046054431148108</v>
      </c>
      <c r="G14" s="30">
        <f t="shared" si="0"/>
        <v>1.0127381566596838</v>
      </c>
      <c r="H14" s="29">
        <v>839593</v>
      </c>
      <c r="I14" s="30">
        <f t="shared" si="4"/>
        <v>1.0354267890674003</v>
      </c>
      <c r="J14" s="30">
        <f t="shared" si="1"/>
        <v>1.0438090146763557</v>
      </c>
      <c r="K14" s="29">
        <v>866729</v>
      </c>
      <c r="L14" s="30">
        <f t="shared" si="5"/>
        <v>1.0688922197559994</v>
      </c>
      <c r="M14" s="30">
        <f t="shared" si="2"/>
        <v>1.0775453624332541</v>
      </c>
    </row>
    <row r="15" spans="1:13" ht="19.5" customHeight="1" x14ac:dyDescent="0.2">
      <c r="A15" s="19" t="s">
        <v>19</v>
      </c>
      <c r="B15" s="20" t="s">
        <v>18</v>
      </c>
      <c r="C15" s="29">
        <v>1067.7</v>
      </c>
      <c r="D15" s="29">
        <v>896</v>
      </c>
      <c r="E15" s="29">
        <v>840</v>
      </c>
      <c r="F15" s="30">
        <f t="shared" si="3"/>
        <v>0.78673784771003086</v>
      </c>
      <c r="G15" s="30">
        <f t="shared" si="0"/>
        <v>0.9375</v>
      </c>
      <c r="H15" s="29">
        <v>840</v>
      </c>
      <c r="I15" s="30">
        <f t="shared" si="4"/>
        <v>0.78673784771003086</v>
      </c>
      <c r="J15" s="30">
        <f t="shared" si="1"/>
        <v>0.9375</v>
      </c>
      <c r="K15" s="29">
        <v>840</v>
      </c>
      <c r="L15" s="30">
        <f t="shared" si="5"/>
        <v>0.78673784771003086</v>
      </c>
      <c r="M15" s="30">
        <f t="shared" si="2"/>
        <v>0.9375</v>
      </c>
    </row>
    <row r="16" spans="1:13" ht="37.5" customHeight="1" x14ac:dyDescent="0.2">
      <c r="A16" s="19" t="s">
        <v>21</v>
      </c>
      <c r="B16" s="20" t="s">
        <v>20</v>
      </c>
      <c r="C16" s="29">
        <v>22.4</v>
      </c>
      <c r="D16" s="29">
        <v>23</v>
      </c>
      <c r="E16" s="29">
        <v>23</v>
      </c>
      <c r="F16" s="30">
        <f t="shared" si="3"/>
        <v>1.0267857142857144</v>
      </c>
      <c r="G16" s="30">
        <f t="shared" si="0"/>
        <v>1</v>
      </c>
      <c r="H16" s="29">
        <v>23</v>
      </c>
      <c r="I16" s="30">
        <f t="shared" si="4"/>
        <v>1.0267857142857144</v>
      </c>
      <c r="J16" s="30">
        <f t="shared" si="1"/>
        <v>1</v>
      </c>
      <c r="K16" s="29">
        <v>24</v>
      </c>
      <c r="L16" s="30">
        <f t="shared" si="5"/>
        <v>1.0714285714285714</v>
      </c>
      <c r="M16" s="30">
        <f t="shared" si="2"/>
        <v>1.0434782608695652</v>
      </c>
    </row>
    <row r="17" spans="1:13" ht="75" customHeight="1" x14ac:dyDescent="0.3">
      <c r="A17" s="19" t="s">
        <v>23</v>
      </c>
      <c r="B17" s="21" t="s">
        <v>22</v>
      </c>
      <c r="C17" s="29">
        <v>1701.4</v>
      </c>
      <c r="D17" s="29">
        <v>1472</v>
      </c>
      <c r="E17" s="29">
        <v>1554</v>
      </c>
      <c r="F17" s="30">
        <f t="shared" si="3"/>
        <v>0.91336546373574701</v>
      </c>
      <c r="G17" s="30">
        <f t="shared" si="0"/>
        <v>1.0557065217391304</v>
      </c>
      <c r="H17" s="29">
        <v>1554</v>
      </c>
      <c r="I17" s="30">
        <f t="shared" si="4"/>
        <v>0.91336546373574701</v>
      </c>
      <c r="J17" s="30">
        <f t="shared" si="1"/>
        <v>1.0557065217391304</v>
      </c>
      <c r="K17" s="29">
        <v>1554</v>
      </c>
      <c r="L17" s="30">
        <f t="shared" si="5"/>
        <v>0.91336546373574701</v>
      </c>
      <c r="M17" s="30">
        <f t="shared" si="2"/>
        <v>1.0557065217391304</v>
      </c>
    </row>
    <row r="18" spans="1:13" ht="36.75" customHeight="1" x14ac:dyDescent="0.2">
      <c r="A18" s="22" t="s">
        <v>6</v>
      </c>
      <c r="B18" s="23" t="s">
        <v>9</v>
      </c>
      <c r="C18" s="29">
        <f>C7-SUM(C8:C17)</f>
        <v>1258728.700000003</v>
      </c>
      <c r="D18" s="29">
        <f>D7-SUM(D8:D17)</f>
        <v>1557659.3000000007</v>
      </c>
      <c r="E18" s="29">
        <f>E7-SUM(E8:E17)</f>
        <v>1212829.8000000007</v>
      </c>
      <c r="F18" s="30">
        <f t="shared" si="3"/>
        <v>0.96353551007456795</v>
      </c>
      <c r="G18" s="30">
        <f t="shared" si="0"/>
        <v>0.77862328430870609</v>
      </c>
      <c r="H18" s="29">
        <f>H7-SUM(H8:H17)</f>
        <v>1217948.1999999993</v>
      </c>
      <c r="I18" s="30">
        <f t="shared" si="4"/>
        <v>0.96760183508963959</v>
      </c>
      <c r="J18" s="30">
        <f t="shared" si="1"/>
        <v>0.78190924035827258</v>
      </c>
      <c r="K18" s="29">
        <f>K7-SUM(K8:K17)</f>
        <v>1224611.799999997</v>
      </c>
      <c r="L18" s="30">
        <f t="shared" si="5"/>
        <v>0.97289574790818234</v>
      </c>
      <c r="M18" s="30">
        <f t="shared" si="2"/>
        <v>0.78618719767538159</v>
      </c>
    </row>
    <row r="19" spans="1:13" ht="33" customHeight="1" x14ac:dyDescent="0.2">
      <c r="A19" s="7" t="s">
        <v>24</v>
      </c>
      <c r="B19" s="11" t="s">
        <v>30</v>
      </c>
      <c r="C19" s="33">
        <f>32355831.4</f>
        <v>32355831.399999999</v>
      </c>
      <c r="D19" s="26">
        <v>31299162.787590001</v>
      </c>
      <c r="E19" s="26">
        <v>29213286.600000001</v>
      </c>
      <c r="F19" s="28">
        <f>E19/C19</f>
        <v>0.90287547363100684</v>
      </c>
      <c r="G19" s="28">
        <f>E19/D19</f>
        <v>0.9333568056837277</v>
      </c>
      <c r="H19" s="26">
        <v>23906180.199999999</v>
      </c>
      <c r="I19" s="28">
        <f>H19/C19</f>
        <v>0.73885229232588967</v>
      </c>
      <c r="J19" s="28">
        <f>H19/D19</f>
        <v>0.76379615525942146</v>
      </c>
      <c r="K19" s="26">
        <v>9139464.8000000007</v>
      </c>
      <c r="L19" s="28">
        <f>K19/C19</f>
        <v>0.28246731437721612</v>
      </c>
      <c r="M19" s="28">
        <f>K19/D19</f>
        <v>0.29200349102065326</v>
      </c>
    </row>
    <row r="20" spans="1:13" ht="36" customHeight="1" x14ac:dyDescent="0.2">
      <c r="A20" s="8" t="s">
        <v>25</v>
      </c>
      <c r="B20" s="12" t="s">
        <v>41</v>
      </c>
      <c r="C20" s="34">
        <f>15358881.9</f>
        <v>15358881.9</v>
      </c>
      <c r="D20" s="29">
        <v>14919431.9</v>
      </c>
      <c r="E20" s="29">
        <v>13740878.199999999</v>
      </c>
      <c r="F20" s="30">
        <v>0.82052346910195728</v>
      </c>
      <c r="G20" s="30">
        <v>0.85595958181806808</v>
      </c>
      <c r="H20" s="29">
        <v>9093418.4000000004</v>
      </c>
      <c r="I20" s="30">
        <f t="shared" ref="I20:I25" si="6">H20/C20</f>
        <v>0.59206252507221901</v>
      </c>
      <c r="J20" s="30">
        <f t="shared" ref="J20:J25" si="7">H20/D20</f>
        <v>0.60950165267351775</v>
      </c>
      <c r="K20" s="29">
        <v>9093418.4000000004</v>
      </c>
      <c r="L20" s="30">
        <f t="shared" ref="L20:L25" si="8">K20/C20</f>
        <v>0.59206252507221901</v>
      </c>
      <c r="M20" s="30">
        <f t="shared" ref="M20:M25" si="9">K20/D20</f>
        <v>0.60950165267351775</v>
      </c>
    </row>
    <row r="21" spans="1:13" ht="55.5" customHeight="1" x14ac:dyDescent="0.2">
      <c r="A21" s="8" t="s">
        <v>26</v>
      </c>
      <c r="B21" s="12" t="s">
        <v>42</v>
      </c>
      <c r="C21" s="34">
        <f>8246171.2</f>
        <v>8246171.2000000002</v>
      </c>
      <c r="D21" s="29">
        <v>10268400.55325</v>
      </c>
      <c r="E21" s="29">
        <v>11184426.199999999</v>
      </c>
      <c r="F21" s="30">
        <v>0.84503720159105733</v>
      </c>
      <c r="G21" s="30">
        <v>0.88955863155262505</v>
      </c>
      <c r="H21" s="29">
        <v>11609883</v>
      </c>
      <c r="I21" s="30">
        <f t="shared" si="6"/>
        <v>1.4079119531255913</v>
      </c>
      <c r="J21" s="30">
        <f t="shared" si="7"/>
        <v>1.1306418112337286</v>
      </c>
      <c r="K21" s="29">
        <v>30425.4</v>
      </c>
      <c r="L21" s="30">
        <f t="shared" si="8"/>
        <v>3.6896396232957182E-3</v>
      </c>
      <c r="M21" s="30">
        <f t="shared" si="9"/>
        <v>2.96301257846532E-3</v>
      </c>
    </row>
    <row r="22" spans="1:13" ht="40.5" customHeight="1" x14ac:dyDescent="0.2">
      <c r="A22" s="8" t="s">
        <v>27</v>
      </c>
      <c r="B22" s="12" t="s">
        <v>43</v>
      </c>
      <c r="C22" s="34">
        <f>3014694.5</f>
        <v>3014694.5</v>
      </c>
      <c r="D22" s="29">
        <v>2707711.0447800001</v>
      </c>
      <c r="E22" s="29">
        <v>2606885.5</v>
      </c>
      <c r="F22" s="30">
        <v>0.8233027848473089</v>
      </c>
      <c r="G22" s="30">
        <v>0.97405449269843991</v>
      </c>
      <c r="H22" s="29">
        <v>2706223.1</v>
      </c>
      <c r="I22" s="30">
        <f t="shared" si="6"/>
        <v>0.8976773931819626</v>
      </c>
      <c r="J22" s="30">
        <f t="shared" si="7"/>
        <v>0.99945047874186266</v>
      </c>
      <c r="K22" s="29">
        <v>0</v>
      </c>
      <c r="L22" s="30">
        <f t="shared" si="8"/>
        <v>0</v>
      </c>
      <c r="M22" s="30">
        <f t="shared" si="9"/>
        <v>0</v>
      </c>
    </row>
    <row r="23" spans="1:13" ht="24" customHeight="1" x14ac:dyDescent="0.2">
      <c r="A23" s="8" t="s">
        <v>28</v>
      </c>
      <c r="B23" s="12" t="s">
        <v>44</v>
      </c>
      <c r="C23" s="34">
        <f>5450557.3</f>
        <v>5450557.2999999998</v>
      </c>
      <c r="D23" s="29">
        <v>2850328.5895600002</v>
      </c>
      <c r="E23" s="29">
        <v>1681096.7</v>
      </c>
      <c r="F23" s="30">
        <v>0.13728044413163495</v>
      </c>
      <c r="G23" s="30">
        <v>0.21773320983217997</v>
      </c>
      <c r="H23" s="29">
        <v>496655.7</v>
      </c>
      <c r="I23" s="30">
        <f t="shared" si="6"/>
        <v>9.1120168574321758E-2</v>
      </c>
      <c r="J23" s="30">
        <f t="shared" si="7"/>
        <v>0.17424506838233264</v>
      </c>
      <c r="K23" s="29">
        <v>15621</v>
      </c>
      <c r="L23" s="30">
        <f t="shared" si="8"/>
        <v>2.8659454694660307E-3</v>
      </c>
      <c r="M23" s="30">
        <f t="shared" si="9"/>
        <v>5.4804207687547297E-3</v>
      </c>
    </row>
    <row r="24" spans="1:13" ht="24.75" customHeight="1" x14ac:dyDescent="0.2">
      <c r="A24" s="8" t="s">
        <v>29</v>
      </c>
      <c r="B24" s="13" t="s">
        <v>9</v>
      </c>
      <c r="C24" s="29">
        <v>285526.5</v>
      </c>
      <c r="D24" s="29">
        <v>553290.69999999995</v>
      </c>
      <c r="E24" s="29">
        <v>0</v>
      </c>
      <c r="F24" s="30">
        <v>0.10157199163160663</v>
      </c>
      <c r="G24" s="30">
        <v>0.39698347007923634</v>
      </c>
      <c r="H24" s="29">
        <v>0</v>
      </c>
      <c r="I24" s="30">
        <f t="shared" si="6"/>
        <v>0</v>
      </c>
      <c r="J24" s="30">
        <f t="shared" si="7"/>
        <v>0</v>
      </c>
      <c r="K24" s="29">
        <v>1.8553691916167736E-10</v>
      </c>
      <c r="L24" s="30">
        <f t="shared" si="8"/>
        <v>6.4980630225802981E-16</v>
      </c>
      <c r="M24" s="30">
        <f t="shared" si="9"/>
        <v>3.353335220737984E-16</v>
      </c>
    </row>
    <row r="25" spans="1:13" ht="18.75" x14ac:dyDescent="0.2">
      <c r="A25" s="25" t="s">
        <v>31</v>
      </c>
      <c r="B25" s="25"/>
      <c r="C25" s="35">
        <f>63402094020.12/1000</f>
        <v>63402094.020120002</v>
      </c>
      <c r="D25" s="35">
        <v>63199513.387590006</v>
      </c>
      <c r="E25" s="35">
        <v>61613602.399999999</v>
      </c>
      <c r="F25" s="28">
        <v>0.92380912486333755</v>
      </c>
      <c r="G25" s="28">
        <v>0.93522854796557864</v>
      </c>
      <c r="H25" s="35">
        <v>57400127.399999999</v>
      </c>
      <c r="I25" s="28">
        <f t="shared" si="6"/>
        <v>0.90533488344698299</v>
      </c>
      <c r="J25" s="28">
        <f t="shared" si="7"/>
        <v>0.9082368569513577</v>
      </c>
      <c r="K25" s="35">
        <v>43956506.600000001</v>
      </c>
      <c r="L25" s="28">
        <f t="shared" si="8"/>
        <v>0.69329739465783036</v>
      </c>
      <c r="M25" s="28">
        <f t="shared" si="9"/>
        <v>0.69551970013477027</v>
      </c>
    </row>
    <row r="27" spans="1:13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mergeCells count="2">
    <mergeCell ref="A3:M3"/>
    <mergeCell ref="A25:B2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2021-10-29T09:36:24Z</cp:lastPrinted>
  <dcterms:created xsi:type="dcterms:W3CDTF">2014-03-24T07:39:29Z</dcterms:created>
  <dcterms:modified xsi:type="dcterms:W3CDTF">2022-10-31T09:41:45Z</dcterms:modified>
</cp:coreProperties>
</file>